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.tsokalida\Desktop\Backup\CD HEALTH\CD HEALTH BOARD MEETS\Exit Strategy\"/>
    </mc:Choice>
  </mc:AlternateContent>
  <bookViews>
    <workbookView xWindow="0" yWindow="0" windowWidth="15330" windowHeight="46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63" i="1" s="1"/>
  <c r="H66" i="1"/>
  <c r="G29" i="1"/>
  <c r="F29" i="1"/>
  <c r="E29" i="1"/>
  <c r="D29" i="1"/>
  <c r="C29" i="1"/>
  <c r="G24" i="1"/>
  <c r="F24" i="1"/>
  <c r="E24" i="1"/>
  <c r="D24" i="1"/>
  <c r="C24" i="1"/>
  <c r="H16" i="1"/>
  <c r="H11" i="1"/>
  <c r="D52" i="1" l="1"/>
  <c r="C55" i="1"/>
  <c r="C60" i="1"/>
  <c r="C62" i="1"/>
  <c r="C65" i="1"/>
  <c r="C59" i="1"/>
  <c r="C61" i="1"/>
  <c r="H29" i="1"/>
  <c r="H24" i="1"/>
  <c r="C30" i="1"/>
  <c r="C31" i="1" s="1"/>
  <c r="E30" i="1"/>
  <c r="G30" i="1"/>
  <c r="G31" i="1" s="1"/>
  <c r="D30" i="1"/>
  <c r="F30" i="1"/>
  <c r="C71" i="1" l="1"/>
  <c r="C72" i="1" s="1"/>
  <c r="C76" i="1"/>
  <c r="C77" i="1" s="1"/>
  <c r="C56" i="1"/>
  <c r="D65" i="1"/>
  <c r="D62" i="1"/>
  <c r="D60" i="1"/>
  <c r="D55" i="1"/>
  <c r="D63" i="1"/>
  <c r="D61" i="1"/>
  <c r="D59" i="1"/>
  <c r="E52" i="1"/>
  <c r="H30" i="1"/>
  <c r="F31" i="1"/>
  <c r="E31" i="1"/>
  <c r="D31" i="1"/>
  <c r="H31" i="1" l="1"/>
  <c r="C78" i="1"/>
  <c r="E63" i="1"/>
  <c r="E61" i="1"/>
  <c r="E59" i="1"/>
  <c r="E65" i="1"/>
  <c r="E64" i="1"/>
  <c r="E62" i="1"/>
  <c r="E60" i="1"/>
  <c r="E55" i="1"/>
  <c r="F52" i="1"/>
  <c r="D76" i="1"/>
  <c r="D77" i="1" s="1"/>
  <c r="D78" i="1" s="1"/>
  <c r="D79" i="1" s="1"/>
  <c r="D56" i="1"/>
  <c r="D71" i="1"/>
  <c r="D72" i="1" s="1"/>
  <c r="C67" i="1"/>
  <c r="C81" i="1" s="1"/>
  <c r="H18" i="1"/>
  <c r="H14" i="1"/>
  <c r="H13" i="1"/>
  <c r="H12" i="1"/>
  <c r="C8" i="1"/>
  <c r="C19" i="1" s="1"/>
  <c r="C33" i="1" s="1"/>
  <c r="D67" i="1" l="1"/>
  <c r="D81" i="1" s="1"/>
  <c r="D82" i="1" s="1"/>
  <c r="C82" i="1"/>
  <c r="E71" i="1"/>
  <c r="E72" i="1" s="1"/>
  <c r="E76" i="1"/>
  <c r="E77" i="1" s="1"/>
  <c r="E56" i="1"/>
  <c r="C79" i="1"/>
  <c r="F65" i="1"/>
  <c r="F62" i="1"/>
  <c r="F60" i="1"/>
  <c r="F55" i="1"/>
  <c r="F63" i="1"/>
  <c r="F61" i="1"/>
  <c r="F59" i="1"/>
  <c r="G52" i="1"/>
  <c r="C34" i="1"/>
  <c r="C35" i="1" s="1"/>
  <c r="H15" i="1"/>
  <c r="D8" i="1"/>
  <c r="D19" i="1" s="1"/>
  <c r="D33" i="1" s="1"/>
  <c r="H17" i="1"/>
  <c r="E67" i="1" l="1"/>
  <c r="E81" i="1" s="1"/>
  <c r="E82" i="1" s="1"/>
  <c r="E83" i="1" s="1"/>
  <c r="C85" i="1"/>
  <c r="C83" i="1"/>
  <c r="G64" i="1"/>
  <c r="H64" i="1" s="1"/>
  <c r="G63" i="1"/>
  <c r="H63" i="1" s="1"/>
  <c r="G61" i="1"/>
  <c r="G59" i="1"/>
  <c r="G65" i="1"/>
  <c r="H65" i="1" s="1"/>
  <c r="G62" i="1"/>
  <c r="H62" i="1" s="1"/>
  <c r="G60" i="1"/>
  <c r="G55" i="1"/>
  <c r="F76" i="1"/>
  <c r="F77" i="1" s="1"/>
  <c r="F71" i="1"/>
  <c r="F72" i="1" s="1"/>
  <c r="F56" i="1"/>
  <c r="E78" i="1"/>
  <c r="H59" i="1"/>
  <c r="D83" i="1"/>
  <c r="D85" i="1"/>
  <c r="D87" i="1" s="1"/>
  <c r="D34" i="1"/>
  <c r="D37" i="1" s="1"/>
  <c r="D39" i="1" s="1"/>
  <c r="C37" i="1"/>
  <c r="C39" i="1" s="1"/>
  <c r="E8" i="1"/>
  <c r="E85" i="1" l="1"/>
  <c r="E87" i="1" s="1"/>
  <c r="F67" i="1"/>
  <c r="F81" i="1" s="1"/>
  <c r="F78" i="1"/>
  <c r="F79" i="1" s="1"/>
  <c r="H60" i="1"/>
  <c r="H61" i="1"/>
  <c r="G71" i="1"/>
  <c r="G72" i="1" s="1"/>
  <c r="H72" i="1" s="1"/>
  <c r="G76" i="1"/>
  <c r="G77" i="1" s="1"/>
  <c r="G56" i="1"/>
  <c r="C87" i="1"/>
  <c r="H56" i="1"/>
  <c r="E79" i="1"/>
  <c r="D35" i="1"/>
  <c r="E19" i="1"/>
  <c r="E33" i="1" s="1"/>
  <c r="F8" i="1"/>
  <c r="F19" i="1" s="1"/>
  <c r="F33" i="1" s="1"/>
  <c r="G8" i="1"/>
  <c r="G19" i="1" s="1"/>
  <c r="G33" i="1" s="1"/>
  <c r="G78" i="1" l="1"/>
  <c r="H77" i="1"/>
  <c r="G67" i="1"/>
  <c r="G81" i="1" s="1"/>
  <c r="G82" i="1" s="1"/>
  <c r="G83" i="1" s="1"/>
  <c r="F82" i="1"/>
  <c r="H67" i="1"/>
  <c r="G34" i="1"/>
  <c r="G37" i="1" s="1"/>
  <c r="G35" i="1"/>
  <c r="F34" i="1"/>
  <c r="F37" i="1" s="1"/>
  <c r="F35" i="1"/>
  <c r="E34" i="1"/>
  <c r="E35" i="1" s="1"/>
  <c r="H33" i="1"/>
  <c r="G39" i="1"/>
  <c r="F39" i="1"/>
  <c r="H8" i="1"/>
  <c r="H19" i="1" s="1"/>
  <c r="F83" i="1" l="1"/>
  <c r="H83" i="1" s="1"/>
  <c r="H82" i="1"/>
  <c r="G79" i="1"/>
  <c r="H79" i="1" s="1"/>
  <c r="G85" i="1"/>
  <c r="G87" i="1" s="1"/>
  <c r="H78" i="1"/>
  <c r="F85" i="1"/>
  <c r="H81" i="1"/>
  <c r="H35" i="1"/>
  <c r="E37" i="1"/>
  <c r="E39" i="1" s="1"/>
  <c r="H39" i="1" s="1"/>
  <c r="H34" i="1"/>
  <c r="H37" i="1"/>
  <c r="F87" i="1" l="1"/>
  <c r="H87" i="1" s="1"/>
  <c r="H85" i="1"/>
</calcChain>
</file>

<file path=xl/sharedStrings.xml><?xml version="1.0" encoding="utf-8"?>
<sst xmlns="http://schemas.openxmlformats.org/spreadsheetml/2006/main" count="71" uniqueCount="38">
  <si>
    <t>Other Costs</t>
  </si>
  <si>
    <t>Direct Costs</t>
  </si>
  <si>
    <t>Total</t>
  </si>
  <si>
    <t>Activity</t>
  </si>
  <si>
    <t xml:space="preserve">      Learning Forums/Retreat</t>
  </si>
  <si>
    <t xml:space="preserve">      Capacity Development Initiatives (CDIs)</t>
  </si>
  <si>
    <t xml:space="preserve">      Purchase of Basic Equipment</t>
  </si>
  <si>
    <t xml:space="preserve">                2./  A mid-term evaluation of the project will be conducted in 2017 and final evaluation in 2019</t>
  </si>
  <si>
    <t>No. of Volunteers</t>
  </si>
  <si>
    <t>Direct Cost all volunteers</t>
  </si>
  <si>
    <t>=</t>
  </si>
  <si>
    <t xml:space="preserve">Per Volunteer ($55000/year) </t>
  </si>
  <si>
    <t xml:space="preserve">      Quarterly Joint Monitoring</t>
  </si>
  <si>
    <t xml:space="preserve">      Continuous Professional Development (CPDs)</t>
  </si>
  <si>
    <t xml:space="preserve">      Mid term and final evaluations</t>
  </si>
  <si>
    <t xml:space="preserve">       Project operational costs</t>
  </si>
  <si>
    <t>Subtotal</t>
  </si>
  <si>
    <t>Direct costs GF personnel</t>
  </si>
  <si>
    <t xml:space="preserve">       Number of posts</t>
  </si>
  <si>
    <t xml:space="preserve">      Per volunteer ($55,000/year)</t>
  </si>
  <si>
    <t xml:space="preserve">      Subtotal</t>
  </si>
  <si>
    <t>Direct costs non-GF personnel</t>
  </si>
  <si>
    <t xml:space="preserve">      Number of posts</t>
  </si>
  <si>
    <t xml:space="preserve">      Per volunteer</t>
  </si>
  <si>
    <t>General Management costs @8%</t>
  </si>
  <si>
    <t>GF direct costs + other costs</t>
  </si>
  <si>
    <t>Total non-GF costs</t>
  </si>
  <si>
    <t>General management costs @3%</t>
  </si>
  <si>
    <t>Total General Management Costs</t>
  </si>
  <si>
    <t>Estimated Budget for UNV Doctors Based on Exit/Retention Strategy ($) at constant 2014 prices</t>
  </si>
  <si>
    <t>Grand total at 2014 prices</t>
  </si>
  <si>
    <t>Total GF costs</t>
  </si>
  <si>
    <t>Notes:  1./  It assumed that 2 vehicles (4x4) will be purchased for the Ministry.</t>
  </si>
  <si>
    <t>Estimated Budget for UNV Doctors Based on Exit/Retention Strategy ($) at prices inflated at 3% p.a.</t>
  </si>
  <si>
    <t>Inflation factor</t>
  </si>
  <si>
    <t>Inflation rate %</t>
  </si>
  <si>
    <t xml:space="preserve">       Purchase of motor vehicles</t>
  </si>
  <si>
    <t>Grand total at prices inflated at 3%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</si>
</sst>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0" fontId="0" fillId="0" borderId="0" xfId="0" applyNumberFormat="1"/>
    <xf numFmtId="165" fontId="2" fillId="0" borderId="1" xfId="1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/>
    <xf numFmtId="0" fontId="4" fillId="0" borderId="1" xfId="0" applyFont="1" applyBorder="1"/>
    <xf numFmtId="165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/>
    <xf numFmtId="165" fontId="2" fillId="0" borderId="1" xfId="0" applyNumberFormat="1" applyFont="1" applyBorder="1"/>
    <xf numFmtId="43" fontId="0" fillId="0" borderId="0" xfId="1" applyFont="1"/>
    <xf numFmtId="166" fontId="0" fillId="0" borderId="0" xfId="0" applyNumberFormat="1"/>
    <xf numFmtId="0" fontId="2" fillId="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3"/>
  <sheetViews>
    <sheetView tabSelected="1" workbookViewId="0">
      <selection activeCell="A90" sqref="A90"/>
    </sheetView>
  </sheetViews>
  <sheetFormatPr defaultRowHeight="15" x14ac:dyDescent="0.25"/>
  <cols>
    <col min="2" max="2" width="41.85546875" customWidth="1"/>
    <col min="3" max="7" width="13.28515625" bestFit="1" customWidth="1"/>
    <col min="8" max="8" width="12.140625" bestFit="1" customWidth="1"/>
    <col min="10" max="10" width="13.28515625" bestFit="1" customWidth="1"/>
  </cols>
  <sheetData>
    <row r="3" spans="2:10" x14ac:dyDescent="0.25">
      <c r="B3" s="26" t="s">
        <v>29</v>
      </c>
      <c r="C3" s="26"/>
      <c r="D3" s="26"/>
      <c r="E3" s="26"/>
      <c r="F3" s="26"/>
      <c r="G3" s="26"/>
      <c r="H3" s="27" t="s">
        <v>2</v>
      </c>
    </row>
    <row r="4" spans="2:10" x14ac:dyDescent="0.25">
      <c r="B4" s="11" t="s">
        <v>3</v>
      </c>
      <c r="C4" s="11">
        <v>2015</v>
      </c>
      <c r="D4" s="11">
        <v>2016</v>
      </c>
      <c r="E4" s="11">
        <v>2017</v>
      </c>
      <c r="F4" s="11">
        <v>2018</v>
      </c>
      <c r="G4" s="11">
        <v>2019</v>
      </c>
      <c r="H4" s="28"/>
    </row>
    <row r="5" spans="2:10" x14ac:dyDescent="0.25">
      <c r="B5" s="5" t="s">
        <v>1</v>
      </c>
      <c r="C5" s="2"/>
      <c r="D5" s="2"/>
      <c r="E5" s="2"/>
      <c r="F5" s="2"/>
      <c r="G5" s="2"/>
      <c r="H5" s="23"/>
    </row>
    <row r="6" spans="2:10" x14ac:dyDescent="0.25">
      <c r="B6" s="1" t="s">
        <v>8</v>
      </c>
      <c r="C6" s="2">
        <v>43</v>
      </c>
      <c r="D6" s="2">
        <v>42</v>
      </c>
      <c r="E6" s="2">
        <v>41</v>
      </c>
      <c r="F6" s="2">
        <v>35</v>
      </c>
      <c r="G6" s="2">
        <v>35</v>
      </c>
      <c r="H6" s="24"/>
    </row>
    <row r="7" spans="2:10" x14ac:dyDescent="0.25">
      <c r="B7" s="1" t="s">
        <v>11</v>
      </c>
      <c r="C7" s="6">
        <v>55000</v>
      </c>
      <c r="D7" s="6">
        <v>55000</v>
      </c>
      <c r="E7" s="6">
        <v>55000</v>
      </c>
      <c r="F7" s="6">
        <v>55000</v>
      </c>
      <c r="G7" s="6">
        <v>55000</v>
      </c>
      <c r="H7" s="25"/>
    </row>
    <row r="8" spans="2:10" x14ac:dyDescent="0.25">
      <c r="B8" s="1" t="s">
        <v>9</v>
      </c>
      <c r="C8" s="6">
        <f>C6*C7</f>
        <v>2365000</v>
      </c>
      <c r="D8" s="6">
        <f t="shared" ref="D8:G8" si="0">D6*D7</f>
        <v>2310000</v>
      </c>
      <c r="E8" s="6">
        <f t="shared" si="0"/>
        <v>2255000</v>
      </c>
      <c r="F8" s="6">
        <f t="shared" si="0"/>
        <v>1925000</v>
      </c>
      <c r="G8" s="6">
        <f t="shared" si="0"/>
        <v>1925000</v>
      </c>
      <c r="H8" s="12">
        <f>SUM(C8:G8)</f>
        <v>10780000</v>
      </c>
    </row>
    <row r="9" spans="2:10" x14ac:dyDescent="0.25">
      <c r="B9" s="20"/>
      <c r="C9" s="21"/>
      <c r="D9" s="21"/>
      <c r="E9" s="21"/>
      <c r="F9" s="21"/>
      <c r="G9" s="21"/>
      <c r="H9" s="22"/>
    </row>
    <row r="10" spans="2:10" x14ac:dyDescent="0.25">
      <c r="B10" s="4" t="s">
        <v>0</v>
      </c>
      <c r="C10" s="6"/>
      <c r="D10" s="6"/>
      <c r="E10" s="6"/>
      <c r="F10" s="6"/>
      <c r="G10" s="6"/>
      <c r="H10" s="1"/>
    </row>
    <row r="11" spans="2:10" x14ac:dyDescent="0.25">
      <c r="B11" s="1" t="s">
        <v>13</v>
      </c>
      <c r="C11" s="6">
        <v>60000</v>
      </c>
      <c r="D11" s="6">
        <v>60000</v>
      </c>
      <c r="E11" s="6">
        <v>60000</v>
      </c>
      <c r="F11" s="6">
        <v>60000</v>
      </c>
      <c r="G11" s="6">
        <v>60000</v>
      </c>
      <c r="H11" s="12">
        <f>SUM(C11:G11)</f>
        <v>300000</v>
      </c>
    </row>
    <row r="12" spans="2:10" x14ac:dyDescent="0.25">
      <c r="B12" s="1" t="s">
        <v>4</v>
      </c>
      <c r="C12" s="6">
        <v>55000</v>
      </c>
      <c r="D12" s="6">
        <v>55000</v>
      </c>
      <c r="E12" s="6">
        <v>55000</v>
      </c>
      <c r="F12" s="6">
        <v>55000</v>
      </c>
      <c r="G12" s="6">
        <v>55000</v>
      </c>
      <c r="H12" s="12">
        <f t="shared" ref="H12:H39" si="1">SUM(C12:G12)</f>
        <v>275000</v>
      </c>
    </row>
    <row r="13" spans="2:10" x14ac:dyDescent="0.25">
      <c r="B13" s="1" t="s">
        <v>5</v>
      </c>
      <c r="C13" s="6">
        <v>120000</v>
      </c>
      <c r="D13" s="6">
        <v>120000</v>
      </c>
      <c r="E13" s="6">
        <v>120000</v>
      </c>
      <c r="F13" s="6">
        <v>120000</v>
      </c>
      <c r="G13" s="6">
        <v>120000</v>
      </c>
      <c r="H13" s="12">
        <f t="shared" si="1"/>
        <v>600000</v>
      </c>
    </row>
    <row r="14" spans="2:10" x14ac:dyDescent="0.25">
      <c r="B14" s="1" t="s">
        <v>6</v>
      </c>
      <c r="C14" s="6">
        <v>80000</v>
      </c>
      <c r="D14" s="6">
        <v>80000</v>
      </c>
      <c r="E14" s="6">
        <v>80000</v>
      </c>
      <c r="F14" s="6">
        <v>80000</v>
      </c>
      <c r="G14" s="6">
        <v>80000</v>
      </c>
      <c r="H14" s="12">
        <f t="shared" si="1"/>
        <v>400000</v>
      </c>
      <c r="J14" s="17"/>
    </row>
    <row r="15" spans="2:10" x14ac:dyDescent="0.25">
      <c r="B15" s="1" t="s">
        <v>12</v>
      </c>
      <c r="C15" s="6">
        <v>15000</v>
      </c>
      <c r="D15" s="6">
        <v>15000</v>
      </c>
      <c r="E15" s="6">
        <v>15000</v>
      </c>
      <c r="F15" s="6">
        <v>15000</v>
      </c>
      <c r="G15" s="6">
        <v>15000</v>
      </c>
      <c r="H15" s="12">
        <f t="shared" si="1"/>
        <v>75000</v>
      </c>
      <c r="J15" s="18"/>
    </row>
    <row r="16" spans="2:10" x14ac:dyDescent="0.25">
      <c r="B16" s="1" t="s">
        <v>14</v>
      </c>
      <c r="C16" s="6"/>
      <c r="D16" s="6"/>
      <c r="E16" s="6">
        <v>15000</v>
      </c>
      <c r="F16" s="6"/>
      <c r="G16" s="6">
        <v>20000</v>
      </c>
      <c r="H16" s="12">
        <f>SUM(C16:G16)</f>
        <v>35000</v>
      </c>
      <c r="I16" s="7"/>
      <c r="J16" s="18"/>
    </row>
    <row r="17" spans="2:10" x14ac:dyDescent="0.25">
      <c r="B17" s="1" t="s">
        <v>15</v>
      </c>
      <c r="C17" s="6">
        <v>20000</v>
      </c>
      <c r="D17" s="6">
        <v>20000</v>
      </c>
      <c r="E17" s="6">
        <v>20000</v>
      </c>
      <c r="F17" s="6">
        <v>20000</v>
      </c>
      <c r="G17" s="6">
        <v>20000</v>
      </c>
      <c r="H17" s="12">
        <f t="shared" si="1"/>
        <v>100000</v>
      </c>
      <c r="I17" s="7"/>
      <c r="J17" s="18"/>
    </row>
    <row r="18" spans="2:10" x14ac:dyDescent="0.25">
      <c r="B18" s="1" t="s">
        <v>36</v>
      </c>
      <c r="C18" s="6">
        <v>120000</v>
      </c>
      <c r="D18" s="6">
        <v>0</v>
      </c>
      <c r="E18" s="6">
        <v>0</v>
      </c>
      <c r="F18" s="6" t="s">
        <v>10</v>
      </c>
      <c r="G18" s="6">
        <v>0</v>
      </c>
      <c r="H18" s="12">
        <f t="shared" si="1"/>
        <v>120000</v>
      </c>
      <c r="I18" s="7"/>
    </row>
    <row r="19" spans="2:10" x14ac:dyDescent="0.25">
      <c r="B19" s="4" t="s">
        <v>16</v>
      </c>
      <c r="C19" s="14">
        <f t="shared" ref="C19:H19" si="2">SUM(C8:C18)</f>
        <v>2835000</v>
      </c>
      <c r="D19" s="14">
        <f t="shared" si="2"/>
        <v>2660000</v>
      </c>
      <c r="E19" s="14">
        <f t="shared" si="2"/>
        <v>2620000</v>
      </c>
      <c r="F19" s="14">
        <f t="shared" si="2"/>
        <v>2275000</v>
      </c>
      <c r="G19" s="14">
        <f t="shared" si="2"/>
        <v>2295000</v>
      </c>
      <c r="H19" s="15">
        <f t="shared" si="2"/>
        <v>12685000</v>
      </c>
    </row>
    <row r="20" spans="2:10" x14ac:dyDescent="0.25">
      <c r="B20" s="4"/>
      <c r="C20" s="14"/>
      <c r="D20" s="14"/>
      <c r="E20" s="14"/>
      <c r="F20" s="14"/>
      <c r="G20" s="14"/>
      <c r="H20" s="15"/>
    </row>
    <row r="21" spans="2:10" x14ac:dyDescent="0.25">
      <c r="B21" s="4" t="s">
        <v>17</v>
      </c>
      <c r="C21" s="14"/>
      <c r="D21" s="14"/>
      <c r="E21" s="14"/>
      <c r="F21" s="14"/>
      <c r="G21" s="14"/>
      <c r="H21" s="15"/>
    </row>
    <row r="22" spans="2:10" x14ac:dyDescent="0.25">
      <c r="B22" s="4" t="s">
        <v>18</v>
      </c>
      <c r="C22" s="14">
        <v>33</v>
      </c>
      <c r="D22" s="14">
        <v>32</v>
      </c>
      <c r="E22" s="14">
        <v>31</v>
      </c>
      <c r="F22" s="14">
        <v>30</v>
      </c>
      <c r="G22" s="14">
        <v>30</v>
      </c>
      <c r="H22" s="15"/>
    </row>
    <row r="23" spans="2:10" x14ac:dyDescent="0.25">
      <c r="B23" s="4" t="s">
        <v>19</v>
      </c>
      <c r="C23" s="14">
        <v>55000</v>
      </c>
      <c r="D23" s="14">
        <v>55000</v>
      </c>
      <c r="E23" s="14">
        <v>55000</v>
      </c>
      <c r="F23" s="14">
        <v>55000</v>
      </c>
      <c r="G23" s="14">
        <v>55000</v>
      </c>
      <c r="H23" s="15"/>
    </row>
    <row r="24" spans="2:10" x14ac:dyDescent="0.25">
      <c r="B24" s="4" t="s">
        <v>20</v>
      </c>
      <c r="C24" s="14">
        <f>C22*C23</f>
        <v>1815000</v>
      </c>
      <c r="D24" s="14">
        <f>D22*D23</f>
        <v>1760000</v>
      </c>
      <c r="E24" s="14">
        <f>E22*E23</f>
        <v>1705000</v>
      </c>
      <c r="F24" s="14">
        <f>F22*F23</f>
        <v>1650000</v>
      </c>
      <c r="G24" s="14">
        <f>G22*G23</f>
        <v>1650000</v>
      </c>
      <c r="H24" s="15">
        <f>SUM(C24:G24)</f>
        <v>8580000</v>
      </c>
    </row>
    <row r="25" spans="2:10" x14ac:dyDescent="0.25">
      <c r="B25" s="4"/>
      <c r="C25" s="14"/>
      <c r="D25" s="14"/>
      <c r="E25" s="14"/>
      <c r="F25" s="14"/>
      <c r="G25" s="14"/>
      <c r="H25" s="15"/>
    </row>
    <row r="26" spans="2:10" x14ac:dyDescent="0.25">
      <c r="B26" s="4" t="s">
        <v>21</v>
      </c>
      <c r="C26" s="14"/>
      <c r="D26" s="14"/>
      <c r="E26" s="14"/>
      <c r="F26" s="14"/>
      <c r="G26" s="14"/>
      <c r="H26" s="15"/>
    </row>
    <row r="27" spans="2:10" x14ac:dyDescent="0.25">
      <c r="B27" s="4" t="s">
        <v>22</v>
      </c>
      <c r="C27" s="14">
        <v>10</v>
      </c>
      <c r="D27" s="14">
        <v>10</v>
      </c>
      <c r="E27" s="14">
        <v>10</v>
      </c>
      <c r="F27" s="14">
        <v>5</v>
      </c>
      <c r="G27" s="14">
        <v>5</v>
      </c>
      <c r="H27" s="15"/>
    </row>
    <row r="28" spans="2:10" x14ac:dyDescent="0.25">
      <c r="B28" s="4" t="s">
        <v>23</v>
      </c>
      <c r="C28" s="14">
        <v>55000</v>
      </c>
      <c r="D28" s="14">
        <v>55000</v>
      </c>
      <c r="E28" s="14">
        <v>55000</v>
      </c>
      <c r="F28" s="14">
        <v>55000</v>
      </c>
      <c r="G28" s="14">
        <v>55000</v>
      </c>
      <c r="H28" s="15"/>
    </row>
    <row r="29" spans="2:10" x14ac:dyDescent="0.25">
      <c r="B29" s="4" t="s">
        <v>20</v>
      </c>
      <c r="C29" s="14">
        <f>C27*C28</f>
        <v>550000</v>
      </c>
      <c r="D29" s="14">
        <f>D27*D28</f>
        <v>550000</v>
      </c>
      <c r="E29" s="14">
        <f>E27*E28</f>
        <v>550000</v>
      </c>
      <c r="F29" s="14">
        <f>F27*F28</f>
        <v>275000</v>
      </c>
      <c r="G29" s="14">
        <f>G27*G28</f>
        <v>275000</v>
      </c>
      <c r="H29" s="15">
        <f>SUM(C29:G29)</f>
        <v>2200000</v>
      </c>
    </row>
    <row r="30" spans="2:10" x14ac:dyDescent="0.25">
      <c r="B30" s="4" t="s">
        <v>24</v>
      </c>
      <c r="C30" s="14">
        <f>C29*0.08</f>
        <v>44000</v>
      </c>
      <c r="D30" s="14">
        <f>D29*0.08</f>
        <v>44000</v>
      </c>
      <c r="E30" s="14">
        <f>E29*0.08</f>
        <v>44000</v>
      </c>
      <c r="F30" s="14">
        <f>F29*0.08</f>
        <v>22000</v>
      </c>
      <c r="G30" s="14">
        <f>G29*0.08</f>
        <v>22000</v>
      </c>
      <c r="H30" s="15">
        <f>SUM(C30:G30)</f>
        <v>176000</v>
      </c>
    </row>
    <row r="31" spans="2:10" x14ac:dyDescent="0.25">
      <c r="B31" s="4" t="s">
        <v>26</v>
      </c>
      <c r="C31" s="14">
        <f>C29+C30</f>
        <v>594000</v>
      </c>
      <c r="D31" s="14">
        <f>D29+D30</f>
        <v>594000</v>
      </c>
      <c r="E31" s="14">
        <f>E29+E30</f>
        <v>594000</v>
      </c>
      <c r="F31" s="14">
        <f>F29+F30</f>
        <v>297000</v>
      </c>
      <c r="G31" s="14">
        <f>+G29+G30</f>
        <v>297000</v>
      </c>
      <c r="H31" s="15">
        <f>SUM(C31:G31)</f>
        <v>2376000</v>
      </c>
    </row>
    <row r="32" spans="2:10" x14ac:dyDescent="0.25">
      <c r="B32" s="4"/>
      <c r="C32" s="14"/>
      <c r="D32" s="14"/>
      <c r="E32" s="14"/>
      <c r="F32" s="14"/>
      <c r="G32" s="14"/>
      <c r="H32" s="15"/>
    </row>
    <row r="33" spans="2:10" x14ac:dyDescent="0.25">
      <c r="B33" s="4" t="s">
        <v>25</v>
      </c>
      <c r="C33" s="14">
        <f>C19-C29</f>
        <v>2285000</v>
      </c>
      <c r="D33" s="14">
        <f>D19-D29</f>
        <v>2110000</v>
      </c>
      <c r="E33" s="14">
        <f>E19-E29</f>
        <v>2070000</v>
      </c>
      <c r="F33" s="14">
        <f>F19-F29</f>
        <v>2000000</v>
      </c>
      <c r="G33" s="14">
        <f>G19-G29</f>
        <v>2020000</v>
      </c>
      <c r="H33" s="15">
        <f>SUM(C33:G33)</f>
        <v>10485000</v>
      </c>
    </row>
    <row r="34" spans="2:10" x14ac:dyDescent="0.25">
      <c r="B34" s="4" t="s">
        <v>27</v>
      </c>
      <c r="C34" s="14">
        <f>C33*0.03</f>
        <v>68550</v>
      </c>
      <c r="D34" s="14">
        <f>D33*0.03</f>
        <v>63300</v>
      </c>
      <c r="E34" s="14">
        <f>E33*0.03</f>
        <v>62100</v>
      </c>
      <c r="F34" s="14">
        <f>F33*0.03</f>
        <v>60000</v>
      </c>
      <c r="G34" s="14">
        <f>G33*0.03</f>
        <v>60600</v>
      </c>
      <c r="H34" s="15">
        <f>SUM(C34:G34)</f>
        <v>314550</v>
      </c>
    </row>
    <row r="35" spans="2:10" x14ac:dyDescent="0.25">
      <c r="B35" s="4" t="s">
        <v>31</v>
      </c>
      <c r="C35" s="14">
        <f>C33+C34</f>
        <v>2353550</v>
      </c>
      <c r="D35" s="14">
        <f>D33+D34</f>
        <v>2173300</v>
      </c>
      <c r="E35" s="14">
        <f>E33+E34</f>
        <v>2132100</v>
      </c>
      <c r="F35" s="14">
        <f>F33+F34</f>
        <v>2060000</v>
      </c>
      <c r="G35" s="14">
        <f>G33+G34</f>
        <v>2080600</v>
      </c>
      <c r="H35" s="15">
        <f>SUM(C35:G35)</f>
        <v>10799550</v>
      </c>
    </row>
    <row r="36" spans="2:10" x14ac:dyDescent="0.25">
      <c r="B36" s="4"/>
      <c r="C36" s="14"/>
      <c r="D36" s="14"/>
      <c r="E36" s="14"/>
      <c r="F36" s="14"/>
      <c r="G36" s="14"/>
      <c r="H36" s="15"/>
    </row>
    <row r="37" spans="2:10" x14ac:dyDescent="0.25">
      <c r="B37" s="4" t="s">
        <v>28</v>
      </c>
      <c r="C37" s="6">
        <f>C30+C34</f>
        <v>112550</v>
      </c>
      <c r="D37" s="6">
        <f>D30+D34</f>
        <v>107300</v>
      </c>
      <c r="E37" s="6">
        <f>E30+E34</f>
        <v>106100</v>
      </c>
      <c r="F37" s="6">
        <f>F30+F34</f>
        <v>82000</v>
      </c>
      <c r="G37" s="6">
        <f>G30+G34</f>
        <v>82600</v>
      </c>
      <c r="H37" s="15">
        <f t="shared" si="1"/>
        <v>490550</v>
      </c>
    </row>
    <row r="38" spans="2:10" x14ac:dyDescent="0.25">
      <c r="B38" s="4"/>
      <c r="C38" s="6"/>
      <c r="D38" s="6"/>
      <c r="E38" s="6"/>
      <c r="F38" s="6"/>
      <c r="G38" s="6"/>
      <c r="H38" s="15"/>
    </row>
    <row r="39" spans="2:10" x14ac:dyDescent="0.25">
      <c r="B39" s="4" t="s">
        <v>30</v>
      </c>
      <c r="C39" s="8">
        <f>C19+C37</f>
        <v>2947550</v>
      </c>
      <c r="D39" s="8">
        <f t="shared" ref="D39:G39" si="3">D19+D37</f>
        <v>2767300</v>
      </c>
      <c r="E39" s="8">
        <f t="shared" si="3"/>
        <v>2726100</v>
      </c>
      <c r="F39" s="8">
        <f t="shared" si="3"/>
        <v>2357000</v>
      </c>
      <c r="G39" s="8">
        <f t="shared" si="3"/>
        <v>2377600</v>
      </c>
      <c r="H39" s="16">
        <f t="shared" si="1"/>
        <v>13175550</v>
      </c>
    </row>
    <row r="40" spans="2:10" x14ac:dyDescent="0.25">
      <c r="B40" t="s">
        <v>32</v>
      </c>
      <c r="C40" s="9"/>
      <c r="D40" s="9"/>
      <c r="E40" s="9"/>
      <c r="F40" s="9"/>
      <c r="G40" s="9"/>
      <c r="J40" s="18"/>
    </row>
    <row r="41" spans="2:10" x14ac:dyDescent="0.25">
      <c r="B41" t="s">
        <v>7</v>
      </c>
      <c r="C41" s="9"/>
      <c r="D41" s="9"/>
      <c r="E41" s="9"/>
      <c r="F41" s="9"/>
      <c r="G41" s="9"/>
    </row>
    <row r="45" spans="2:10" x14ac:dyDescent="0.25">
      <c r="E45" s="9"/>
    </row>
    <row r="46" spans="2:10" x14ac:dyDescent="0.25">
      <c r="E46" s="9"/>
    </row>
    <row r="48" spans="2:10" x14ac:dyDescent="0.25">
      <c r="C48" s="10"/>
    </row>
    <row r="49" spans="2:8" x14ac:dyDescent="0.25">
      <c r="B49" s="26" t="s">
        <v>33</v>
      </c>
      <c r="C49" s="26"/>
      <c r="D49" s="26"/>
      <c r="E49" s="26"/>
      <c r="F49" s="26"/>
      <c r="G49" s="26"/>
      <c r="H49" s="27" t="s">
        <v>2</v>
      </c>
    </row>
    <row r="50" spans="2:8" x14ac:dyDescent="0.25">
      <c r="B50" s="11" t="s">
        <v>3</v>
      </c>
      <c r="C50" s="11">
        <v>2015</v>
      </c>
      <c r="D50" s="11">
        <v>2016</v>
      </c>
      <c r="E50" s="11">
        <v>2017</v>
      </c>
      <c r="F50" s="11">
        <v>2018</v>
      </c>
      <c r="G50" s="11">
        <v>2019</v>
      </c>
      <c r="H50" s="28"/>
    </row>
    <row r="51" spans="2:8" x14ac:dyDescent="0.25">
      <c r="B51" s="11" t="s">
        <v>35</v>
      </c>
      <c r="C51" s="11">
        <v>3</v>
      </c>
      <c r="D51" s="11"/>
      <c r="E51" s="11"/>
      <c r="F51" s="11"/>
      <c r="G51" s="11"/>
      <c r="H51" s="19"/>
    </row>
    <row r="52" spans="2:8" x14ac:dyDescent="0.25">
      <c r="B52" s="11" t="s">
        <v>34</v>
      </c>
      <c r="C52" s="11">
        <f>(1+C51/100)</f>
        <v>1.03</v>
      </c>
      <c r="D52" s="11">
        <f>(C52*C52)</f>
        <v>1.0609</v>
      </c>
      <c r="E52" s="11">
        <f>(C52*D52)</f>
        <v>1.092727</v>
      </c>
      <c r="F52" s="11">
        <f>(C52*E52)</f>
        <v>1.1255088100000001</v>
      </c>
      <c r="G52" s="11">
        <f>(C52*F52)</f>
        <v>1.1592740743000001</v>
      </c>
      <c r="H52" s="19"/>
    </row>
    <row r="53" spans="2:8" x14ac:dyDescent="0.25">
      <c r="B53" s="5" t="s">
        <v>1</v>
      </c>
      <c r="C53" s="2"/>
      <c r="D53" s="2"/>
      <c r="E53" s="2"/>
      <c r="F53" s="2"/>
      <c r="G53" s="2"/>
      <c r="H53" s="23"/>
    </row>
    <row r="54" spans="2:8" x14ac:dyDescent="0.25">
      <c r="B54" s="1" t="s">
        <v>8</v>
      </c>
      <c r="C54" s="2">
        <v>43</v>
      </c>
      <c r="D54" s="2">
        <v>42</v>
      </c>
      <c r="E54" s="2">
        <v>41</v>
      </c>
      <c r="F54" s="2">
        <v>35</v>
      </c>
      <c r="G54" s="2">
        <v>35</v>
      </c>
      <c r="H54" s="24"/>
    </row>
    <row r="55" spans="2:8" x14ac:dyDescent="0.25">
      <c r="B55" s="1" t="s">
        <v>11</v>
      </c>
      <c r="C55" s="6">
        <f>C7*C52</f>
        <v>56650</v>
      </c>
      <c r="D55" s="6">
        <f>C7*D52</f>
        <v>58349.5</v>
      </c>
      <c r="E55" s="6">
        <f>C7*E52</f>
        <v>60099.985000000001</v>
      </c>
      <c r="F55" s="6">
        <f>C7*F52</f>
        <v>61902.984550000008</v>
      </c>
      <c r="G55" s="6">
        <f>C7*G52</f>
        <v>63760.074086500004</v>
      </c>
      <c r="H55" s="25"/>
    </row>
    <row r="56" spans="2:8" x14ac:dyDescent="0.25">
      <c r="B56" s="1" t="s">
        <v>9</v>
      </c>
      <c r="C56" s="6">
        <f>C54*C55</f>
        <v>2435950</v>
      </c>
      <c r="D56" s="6">
        <f t="shared" ref="D56:G56" si="4">D54*D55</f>
        <v>2450679</v>
      </c>
      <c r="E56" s="6">
        <f t="shared" si="4"/>
        <v>2464099.3850000002</v>
      </c>
      <c r="F56" s="6">
        <f t="shared" si="4"/>
        <v>2166604.4592500003</v>
      </c>
      <c r="G56" s="6">
        <f t="shared" si="4"/>
        <v>2231602.5930275</v>
      </c>
      <c r="H56" s="12">
        <f>SUM(C56:G56)</f>
        <v>11748935.437277501</v>
      </c>
    </row>
    <row r="57" spans="2:8" x14ac:dyDescent="0.25">
      <c r="B57" s="20"/>
      <c r="C57" s="21"/>
      <c r="D57" s="21"/>
      <c r="E57" s="21"/>
      <c r="F57" s="21"/>
      <c r="G57" s="21"/>
      <c r="H57" s="22"/>
    </row>
    <row r="58" spans="2:8" x14ac:dyDescent="0.25">
      <c r="B58" s="4" t="s">
        <v>0</v>
      </c>
      <c r="C58" s="6"/>
      <c r="D58" s="6"/>
      <c r="E58" s="6"/>
      <c r="F58" s="6"/>
      <c r="G58" s="6"/>
      <c r="H58" s="1"/>
    </row>
    <row r="59" spans="2:8" x14ac:dyDescent="0.25">
      <c r="B59" s="1" t="s">
        <v>13</v>
      </c>
      <c r="C59" s="6">
        <f>C11*C52</f>
        <v>61800</v>
      </c>
      <c r="D59" s="6">
        <f>D11*D52</f>
        <v>63654</v>
      </c>
      <c r="E59" s="6">
        <f>E11*E52</f>
        <v>65563.62</v>
      </c>
      <c r="F59" s="6">
        <f>F11*F52</f>
        <v>67530.528600000005</v>
      </c>
      <c r="G59" s="6">
        <f>G11*G52</f>
        <v>69556.444457999998</v>
      </c>
      <c r="H59" s="12">
        <f>SUM(C59:G59)</f>
        <v>328104.59305800003</v>
      </c>
    </row>
    <row r="60" spans="2:8" x14ac:dyDescent="0.25">
      <c r="B60" s="1" t="s">
        <v>4</v>
      </c>
      <c r="C60" s="6">
        <f>C12*C52</f>
        <v>56650</v>
      </c>
      <c r="D60" s="6">
        <f>D12*D52</f>
        <v>58349.5</v>
      </c>
      <c r="E60" s="6">
        <f>E12*E52</f>
        <v>60099.985000000001</v>
      </c>
      <c r="F60" s="6">
        <f>F12*F52</f>
        <v>61902.984550000008</v>
      </c>
      <c r="G60" s="6">
        <f>G12*G52</f>
        <v>63760.074086500004</v>
      </c>
      <c r="H60" s="12">
        <f t="shared" ref="H60:H63" si="5">SUM(C60:G60)</f>
        <v>300762.54363649996</v>
      </c>
    </row>
    <row r="61" spans="2:8" x14ac:dyDescent="0.25">
      <c r="B61" s="1" t="s">
        <v>5</v>
      </c>
      <c r="C61" s="6">
        <f>C13*C52</f>
        <v>123600</v>
      </c>
      <c r="D61" s="6">
        <f>D13*D52</f>
        <v>127308</v>
      </c>
      <c r="E61" s="6">
        <f>E13*E52</f>
        <v>131127.24</v>
      </c>
      <c r="F61" s="6">
        <f>F13*F52</f>
        <v>135061.05720000001</v>
      </c>
      <c r="G61" s="6">
        <f>G13*G52</f>
        <v>139112.888916</v>
      </c>
      <c r="H61" s="12">
        <f t="shared" si="5"/>
        <v>656209.18611600006</v>
      </c>
    </row>
    <row r="62" spans="2:8" x14ac:dyDescent="0.25">
      <c r="B62" s="1" t="s">
        <v>6</v>
      </c>
      <c r="C62" s="6">
        <f>C14*C52</f>
        <v>82400</v>
      </c>
      <c r="D62" s="6">
        <f>D14*D52</f>
        <v>84872</v>
      </c>
      <c r="E62" s="6">
        <f>E14*E52</f>
        <v>87418.16</v>
      </c>
      <c r="F62" s="6">
        <f>F14*F52</f>
        <v>90040.704800000007</v>
      </c>
      <c r="G62" s="6">
        <f>F14*G52</f>
        <v>92741.925944000002</v>
      </c>
      <c r="H62" s="12">
        <f t="shared" si="5"/>
        <v>437472.790744</v>
      </c>
    </row>
    <row r="63" spans="2:8" x14ac:dyDescent="0.25">
      <c r="B63" s="1" t="s">
        <v>12</v>
      </c>
      <c r="C63" s="6">
        <f>C15*C52</f>
        <v>15450</v>
      </c>
      <c r="D63" s="6">
        <f>D15*D52</f>
        <v>15913.5</v>
      </c>
      <c r="E63" s="6">
        <f>E15*E52</f>
        <v>16390.904999999999</v>
      </c>
      <c r="F63" s="6">
        <f>+F15*F52</f>
        <v>16882.632150000001</v>
      </c>
      <c r="G63" s="6">
        <f>G15*G52</f>
        <v>17389.1111145</v>
      </c>
      <c r="H63" s="12">
        <f t="shared" si="5"/>
        <v>82026.148264500007</v>
      </c>
    </row>
    <row r="64" spans="2:8" x14ac:dyDescent="0.25">
      <c r="B64" s="1" t="s">
        <v>14</v>
      </c>
      <c r="C64" s="6"/>
      <c r="D64" s="6"/>
      <c r="E64" s="6">
        <f>E16*E52</f>
        <v>16390.904999999999</v>
      </c>
      <c r="F64" s="6"/>
      <c r="G64" s="6">
        <f>G16*G52</f>
        <v>23185.481486000001</v>
      </c>
      <c r="H64" s="12">
        <f>SUM(C64:G64)</f>
        <v>39576.386486000003</v>
      </c>
    </row>
    <row r="65" spans="2:8" x14ac:dyDescent="0.25">
      <c r="B65" s="1" t="s">
        <v>15</v>
      </c>
      <c r="C65" s="6">
        <f>C17*C52</f>
        <v>20600</v>
      </c>
      <c r="D65" s="6">
        <f>D17*D52</f>
        <v>21218</v>
      </c>
      <c r="E65" s="6">
        <f>E17*E52</f>
        <v>21854.54</v>
      </c>
      <c r="F65" s="6">
        <f>F17*F52</f>
        <v>22510.176200000002</v>
      </c>
      <c r="G65" s="6">
        <f>G17*G52</f>
        <v>23185.481486000001</v>
      </c>
      <c r="H65" s="12">
        <f t="shared" ref="H65:H66" si="6">SUM(C65:G65)</f>
        <v>109368.197686</v>
      </c>
    </row>
    <row r="66" spans="2:8" x14ac:dyDescent="0.25">
      <c r="B66" s="1"/>
      <c r="C66" s="6"/>
      <c r="D66" s="6">
        <v>0</v>
      </c>
      <c r="E66" s="6">
        <v>0</v>
      </c>
      <c r="F66" s="6" t="s">
        <v>10</v>
      </c>
      <c r="G66" s="6">
        <v>0</v>
      </c>
      <c r="H66" s="12">
        <f t="shared" si="6"/>
        <v>0</v>
      </c>
    </row>
    <row r="67" spans="2:8" x14ac:dyDescent="0.25">
      <c r="B67" s="4" t="s">
        <v>16</v>
      </c>
      <c r="C67" s="14">
        <f t="shared" ref="C67" si="7">SUM(C56:C66)</f>
        <v>2796450</v>
      </c>
      <c r="D67" s="14">
        <f t="shared" ref="D67" si="8">SUM(D56:D66)</f>
        <v>2821994</v>
      </c>
      <c r="E67" s="14">
        <f t="shared" ref="E67" si="9">SUM(E56:E66)</f>
        <v>2862944.74</v>
      </c>
      <c r="F67" s="14">
        <f t="shared" ref="F67" si="10">SUM(F56:F66)</f>
        <v>2560532.5427500005</v>
      </c>
      <c r="G67" s="14">
        <f t="shared" ref="G67" si="11">SUM(G56:G66)</f>
        <v>2660534.0005184999</v>
      </c>
      <c r="H67" s="15">
        <f t="shared" ref="H67" si="12">SUM(H56:H66)</f>
        <v>13702455.2832685</v>
      </c>
    </row>
    <row r="68" spans="2:8" x14ac:dyDescent="0.25">
      <c r="B68" s="4"/>
      <c r="C68" s="14"/>
      <c r="D68" s="14"/>
      <c r="E68" s="14"/>
      <c r="F68" s="14"/>
      <c r="G68" s="14"/>
      <c r="H68" s="15"/>
    </row>
    <row r="69" spans="2:8" x14ac:dyDescent="0.25">
      <c r="B69" s="4" t="s">
        <v>17</v>
      </c>
      <c r="C69" s="14"/>
      <c r="D69" s="14"/>
      <c r="E69" s="14"/>
      <c r="F69" s="14"/>
      <c r="G69" s="14"/>
      <c r="H69" s="15"/>
    </row>
    <row r="70" spans="2:8" x14ac:dyDescent="0.25">
      <c r="B70" s="4" t="s">
        <v>18</v>
      </c>
      <c r="C70" s="14">
        <v>33</v>
      </c>
      <c r="D70" s="14">
        <v>32</v>
      </c>
      <c r="E70" s="14">
        <v>31</v>
      </c>
      <c r="F70" s="14">
        <v>30</v>
      </c>
      <c r="G70" s="14">
        <v>30</v>
      </c>
      <c r="H70" s="15"/>
    </row>
    <row r="71" spans="2:8" x14ac:dyDescent="0.25">
      <c r="B71" s="4" t="s">
        <v>19</v>
      </c>
      <c r="C71" s="14">
        <f>C55</f>
        <v>56650</v>
      </c>
      <c r="D71" s="14">
        <f>D55</f>
        <v>58349.5</v>
      </c>
      <c r="E71" s="14">
        <f>E55</f>
        <v>60099.985000000001</v>
      </c>
      <c r="F71" s="14">
        <f>F55</f>
        <v>61902.984550000008</v>
      </c>
      <c r="G71" s="14">
        <f>G55</f>
        <v>63760.074086500004</v>
      </c>
      <c r="H71" s="15"/>
    </row>
    <row r="72" spans="2:8" x14ac:dyDescent="0.25">
      <c r="B72" s="4" t="s">
        <v>20</v>
      </c>
      <c r="C72" s="14">
        <f>C70*C71</f>
        <v>1869450</v>
      </c>
      <c r="D72" s="14">
        <f>D70*D71</f>
        <v>1867184</v>
      </c>
      <c r="E72" s="14">
        <f>E70*E71</f>
        <v>1863099.5349999999</v>
      </c>
      <c r="F72" s="14">
        <f>F70*F71</f>
        <v>1857089.5365000002</v>
      </c>
      <c r="G72" s="14">
        <f>G70*G71</f>
        <v>1912802.2225950002</v>
      </c>
      <c r="H72" s="15">
        <f>SUM(C72:G72)</f>
        <v>9369625.2940950003</v>
      </c>
    </row>
    <row r="73" spans="2:8" x14ac:dyDescent="0.25">
      <c r="B73" s="4"/>
      <c r="C73" s="14"/>
      <c r="D73" s="14"/>
      <c r="E73" s="14"/>
      <c r="F73" s="14"/>
      <c r="G73" s="14"/>
      <c r="H73" s="15"/>
    </row>
    <row r="74" spans="2:8" x14ac:dyDescent="0.25">
      <c r="B74" s="4" t="s">
        <v>21</v>
      </c>
      <c r="C74" s="14"/>
      <c r="D74" s="14"/>
      <c r="E74" s="14"/>
      <c r="F74" s="14"/>
      <c r="G74" s="14"/>
      <c r="H74" s="15"/>
    </row>
    <row r="75" spans="2:8" x14ac:dyDescent="0.25">
      <c r="B75" s="4" t="s">
        <v>22</v>
      </c>
      <c r="C75" s="14">
        <v>10</v>
      </c>
      <c r="D75" s="14">
        <v>10</v>
      </c>
      <c r="E75" s="14">
        <v>10</v>
      </c>
      <c r="F75" s="14">
        <v>5</v>
      </c>
      <c r="G75" s="14">
        <v>5</v>
      </c>
      <c r="H75" s="15"/>
    </row>
    <row r="76" spans="2:8" x14ac:dyDescent="0.25">
      <c r="B76" s="4" t="s">
        <v>23</v>
      </c>
      <c r="C76" s="14">
        <f>C55</f>
        <v>56650</v>
      </c>
      <c r="D76" s="14">
        <f>D55</f>
        <v>58349.5</v>
      </c>
      <c r="E76" s="14">
        <f>E55</f>
        <v>60099.985000000001</v>
      </c>
      <c r="F76" s="14">
        <f>F55</f>
        <v>61902.984550000008</v>
      </c>
      <c r="G76" s="14">
        <f>G55</f>
        <v>63760.074086500004</v>
      </c>
      <c r="H76" s="15"/>
    </row>
    <row r="77" spans="2:8" x14ac:dyDescent="0.25">
      <c r="B77" s="4" t="s">
        <v>20</v>
      </c>
      <c r="C77" s="14">
        <f>C75*C76</f>
        <v>566500</v>
      </c>
      <c r="D77" s="14">
        <f>D75*D76</f>
        <v>583495</v>
      </c>
      <c r="E77" s="14">
        <f>E75*E76</f>
        <v>600999.85</v>
      </c>
      <c r="F77" s="14">
        <f>F75*F76</f>
        <v>309514.92275000003</v>
      </c>
      <c r="G77" s="14">
        <f>G75*G76</f>
        <v>318800.37043250003</v>
      </c>
      <c r="H77" s="15">
        <f>SUM(C77:G77)</f>
        <v>2379310.1431825003</v>
      </c>
    </row>
    <row r="78" spans="2:8" x14ac:dyDescent="0.25">
      <c r="B78" s="4" t="s">
        <v>24</v>
      </c>
      <c r="C78" s="14">
        <f>C77*0.08</f>
        <v>45320</v>
      </c>
      <c r="D78" s="14">
        <f>D77*0.08</f>
        <v>46679.6</v>
      </c>
      <c r="E78" s="14">
        <f>E77*0.08</f>
        <v>48079.987999999998</v>
      </c>
      <c r="F78" s="14">
        <f>F77*0.08</f>
        <v>24761.193820000004</v>
      </c>
      <c r="G78" s="14">
        <f>G77*0.08</f>
        <v>25504.029634600003</v>
      </c>
      <c r="H78" s="15">
        <f>SUM(C78:G78)</f>
        <v>190344.81145460001</v>
      </c>
    </row>
    <row r="79" spans="2:8" x14ac:dyDescent="0.25">
      <c r="B79" s="4" t="s">
        <v>26</v>
      </c>
      <c r="C79" s="14">
        <f>C77+C78</f>
        <v>611820</v>
      </c>
      <c r="D79" s="14">
        <f>D77+D78</f>
        <v>630174.6</v>
      </c>
      <c r="E79" s="14">
        <f>E77+E78</f>
        <v>649079.83799999999</v>
      </c>
      <c r="F79" s="14">
        <f>F77+F78</f>
        <v>334276.11657000001</v>
      </c>
      <c r="G79" s="14">
        <f>+G77+G78</f>
        <v>344304.40006710001</v>
      </c>
      <c r="H79" s="15">
        <f>SUM(C79:G79)</f>
        <v>2569654.9546371</v>
      </c>
    </row>
    <row r="80" spans="2:8" x14ac:dyDescent="0.25">
      <c r="B80" s="4"/>
      <c r="C80" s="14"/>
      <c r="D80" s="14"/>
      <c r="E80" s="14"/>
      <c r="F80" s="14"/>
      <c r="G80" s="14"/>
      <c r="H80" s="15"/>
    </row>
    <row r="81" spans="2:8" x14ac:dyDescent="0.25">
      <c r="B81" s="4" t="s">
        <v>25</v>
      </c>
      <c r="C81" s="14">
        <f>C67-C77</f>
        <v>2229950</v>
      </c>
      <c r="D81" s="14">
        <f>D67-D77</f>
        <v>2238499</v>
      </c>
      <c r="E81" s="14">
        <f>E67-E77</f>
        <v>2261944.89</v>
      </c>
      <c r="F81" s="14">
        <f>F67-F77</f>
        <v>2251017.6200000006</v>
      </c>
      <c r="G81" s="14">
        <f>G67-G77</f>
        <v>2341733.6300860001</v>
      </c>
      <c r="H81" s="15">
        <f>SUM(C81:G81)</f>
        <v>11323145.140086003</v>
      </c>
    </row>
    <row r="82" spans="2:8" x14ac:dyDescent="0.25">
      <c r="B82" s="4" t="s">
        <v>27</v>
      </c>
      <c r="C82" s="14">
        <f>C81*0.03</f>
        <v>66898.5</v>
      </c>
      <c r="D82" s="14">
        <f>D81*0.03</f>
        <v>67154.97</v>
      </c>
      <c r="E82" s="14">
        <f>E81*0.03</f>
        <v>67858.346699999995</v>
      </c>
      <c r="F82" s="14">
        <f>F81*0.03</f>
        <v>67530.52860000002</v>
      </c>
      <c r="G82" s="14">
        <f>G81*0.03</f>
        <v>70252.008902579997</v>
      </c>
      <c r="H82" s="15">
        <f>SUM(C82:G82)</f>
        <v>339694.35420258006</v>
      </c>
    </row>
    <row r="83" spans="2:8" x14ac:dyDescent="0.25">
      <c r="B83" s="4" t="s">
        <v>31</v>
      </c>
      <c r="C83" s="14">
        <f>C81+C82</f>
        <v>2296848.5</v>
      </c>
      <c r="D83" s="14">
        <f>D81+D82</f>
        <v>2305653.9700000002</v>
      </c>
      <c r="E83" s="14">
        <f>E81+E82</f>
        <v>2329803.2367000002</v>
      </c>
      <c r="F83" s="14">
        <f>F81+F82</f>
        <v>2318548.1486000004</v>
      </c>
      <c r="G83" s="14">
        <f>G81+G82</f>
        <v>2411985.6389885801</v>
      </c>
      <c r="H83" s="15">
        <f>SUM(C83:G83)</f>
        <v>11662839.494288582</v>
      </c>
    </row>
    <row r="84" spans="2:8" x14ac:dyDescent="0.25">
      <c r="B84" s="4"/>
      <c r="C84" s="14"/>
      <c r="D84" s="14"/>
      <c r="E84" s="14"/>
      <c r="F84" s="14"/>
      <c r="G84" s="14"/>
      <c r="H84" s="15"/>
    </row>
    <row r="85" spans="2:8" x14ac:dyDescent="0.25">
      <c r="B85" s="4" t="s">
        <v>28</v>
      </c>
      <c r="C85" s="6">
        <f>C78+C82</f>
        <v>112218.5</v>
      </c>
      <c r="D85" s="6">
        <f>D78+D82</f>
        <v>113834.57</v>
      </c>
      <c r="E85" s="6">
        <f>E78+E82</f>
        <v>115938.33469999999</v>
      </c>
      <c r="F85" s="6">
        <f>F78+F82</f>
        <v>92291.72242000002</v>
      </c>
      <c r="G85" s="6">
        <f>G78+G82</f>
        <v>95756.038537179993</v>
      </c>
      <c r="H85" s="15">
        <f t="shared" ref="H85" si="13">SUM(C85:G85)</f>
        <v>530039.16565718001</v>
      </c>
    </row>
    <row r="86" spans="2:8" x14ac:dyDescent="0.25">
      <c r="B86" s="4"/>
      <c r="C86" s="6"/>
      <c r="D86" s="6"/>
      <c r="E86" s="6"/>
      <c r="F86" s="6"/>
      <c r="G86" s="6"/>
      <c r="H86" s="15"/>
    </row>
    <row r="87" spans="2:8" x14ac:dyDescent="0.25">
      <c r="B87" s="4" t="s">
        <v>37</v>
      </c>
      <c r="C87" s="8">
        <f>C67+C85</f>
        <v>2908668.5</v>
      </c>
      <c r="D87" s="8">
        <f t="shared" ref="D87:G87" si="14">D67+D85</f>
        <v>2935828.57</v>
      </c>
      <c r="E87" s="8">
        <f t="shared" si="14"/>
        <v>2978883.0747000002</v>
      </c>
      <c r="F87" s="8">
        <f t="shared" si="14"/>
        <v>2652824.2651700005</v>
      </c>
      <c r="G87" s="8">
        <f t="shared" si="14"/>
        <v>2756290.0390556799</v>
      </c>
      <c r="H87" s="16">
        <f t="shared" ref="H87" si="15">SUM(C87:G87)</f>
        <v>14232494.448925681</v>
      </c>
    </row>
    <row r="88" spans="2:8" x14ac:dyDescent="0.25">
      <c r="B88" t="s">
        <v>32</v>
      </c>
      <c r="C88" s="9"/>
      <c r="D88" s="9"/>
      <c r="E88" s="9"/>
      <c r="F88" s="9"/>
      <c r="G88" s="9"/>
    </row>
    <row r="89" spans="2:8" x14ac:dyDescent="0.25">
      <c r="B89" t="s">
        <v>7</v>
      </c>
      <c r="C89" s="9"/>
      <c r="D89" s="9"/>
      <c r="E89" s="9"/>
      <c r="F89" s="9"/>
      <c r="G89" s="9"/>
    </row>
    <row r="93" spans="2:8" x14ac:dyDescent="0.25">
      <c r="B93" s="26"/>
      <c r="C93" s="26"/>
      <c r="D93" s="26"/>
      <c r="E93" s="26"/>
      <c r="F93" s="26"/>
      <c r="G93" s="26"/>
      <c r="H93" s="27"/>
    </row>
    <row r="94" spans="2:8" x14ac:dyDescent="0.25">
      <c r="B94" s="11"/>
      <c r="C94" s="11"/>
      <c r="D94" s="11"/>
      <c r="E94" s="11"/>
      <c r="F94" s="11"/>
      <c r="G94" s="11"/>
      <c r="H94" s="28"/>
    </row>
    <row r="95" spans="2:8" x14ac:dyDescent="0.25">
      <c r="B95" s="11"/>
      <c r="C95" s="11"/>
      <c r="D95" s="11"/>
      <c r="E95" s="11"/>
      <c r="F95" s="11"/>
      <c r="G95" s="11"/>
      <c r="H95" s="19"/>
    </row>
    <row r="96" spans="2:8" x14ac:dyDescent="0.25">
      <c r="B96" s="11"/>
      <c r="C96" s="11"/>
      <c r="D96" s="11"/>
      <c r="E96" s="11"/>
      <c r="F96" s="11"/>
      <c r="G96" s="11"/>
      <c r="H96" s="19"/>
    </row>
    <row r="97" spans="2:8" x14ac:dyDescent="0.25">
      <c r="B97" s="5"/>
      <c r="C97" s="2"/>
      <c r="D97" s="2"/>
      <c r="E97" s="2"/>
      <c r="F97" s="2"/>
      <c r="G97" s="2"/>
      <c r="H97" s="23"/>
    </row>
    <row r="98" spans="2:8" x14ac:dyDescent="0.25">
      <c r="B98" s="1"/>
      <c r="C98" s="2"/>
      <c r="D98" s="2"/>
      <c r="E98" s="2"/>
      <c r="F98" s="2"/>
      <c r="G98" s="2"/>
      <c r="H98" s="24"/>
    </row>
    <row r="99" spans="2:8" x14ac:dyDescent="0.25">
      <c r="B99" s="1"/>
      <c r="C99" s="6"/>
      <c r="D99" s="6"/>
      <c r="E99" s="6"/>
      <c r="F99" s="6"/>
      <c r="G99" s="6"/>
      <c r="H99" s="25"/>
    </row>
    <row r="100" spans="2:8" x14ac:dyDescent="0.25">
      <c r="B100" s="1"/>
      <c r="C100" s="6"/>
      <c r="D100" s="6"/>
      <c r="E100" s="6"/>
      <c r="F100" s="6"/>
      <c r="G100" s="6"/>
      <c r="H100" s="12"/>
    </row>
    <row r="101" spans="2:8" x14ac:dyDescent="0.25">
      <c r="B101" s="20"/>
      <c r="C101" s="21"/>
      <c r="D101" s="21"/>
      <c r="E101" s="21"/>
      <c r="F101" s="21"/>
      <c r="G101" s="21"/>
      <c r="H101" s="22"/>
    </row>
    <row r="102" spans="2:8" x14ac:dyDescent="0.25">
      <c r="B102" s="4"/>
      <c r="C102" s="6"/>
      <c r="D102" s="6"/>
      <c r="E102" s="6"/>
      <c r="F102" s="6"/>
      <c r="G102" s="6"/>
      <c r="H102" s="1"/>
    </row>
    <row r="103" spans="2:8" x14ac:dyDescent="0.25">
      <c r="B103" s="1"/>
      <c r="C103" s="6"/>
      <c r="D103" s="6"/>
      <c r="E103" s="6"/>
      <c r="F103" s="6"/>
      <c r="G103" s="6"/>
      <c r="H103" s="12"/>
    </row>
    <row r="104" spans="2:8" x14ac:dyDescent="0.25">
      <c r="B104" s="1"/>
      <c r="C104" s="6"/>
      <c r="D104" s="6"/>
      <c r="E104" s="6"/>
      <c r="F104" s="6"/>
      <c r="G104" s="6"/>
      <c r="H104" s="12"/>
    </row>
    <row r="105" spans="2:8" x14ac:dyDescent="0.25">
      <c r="B105" s="1"/>
      <c r="C105" s="6"/>
      <c r="D105" s="6"/>
      <c r="E105" s="6"/>
      <c r="F105" s="6"/>
      <c r="G105" s="6"/>
      <c r="H105" s="12"/>
    </row>
    <row r="106" spans="2:8" x14ac:dyDescent="0.25">
      <c r="B106" s="1"/>
      <c r="C106" s="6"/>
      <c r="D106" s="6"/>
      <c r="E106" s="6"/>
      <c r="F106" s="6"/>
      <c r="G106" s="6"/>
      <c r="H106" s="12"/>
    </row>
    <row r="107" spans="2:8" x14ac:dyDescent="0.25">
      <c r="B107" s="1"/>
      <c r="C107" s="6"/>
      <c r="D107" s="6"/>
      <c r="E107" s="6"/>
      <c r="F107" s="6"/>
      <c r="G107" s="6"/>
      <c r="H107" s="12"/>
    </row>
    <row r="108" spans="2:8" x14ac:dyDescent="0.25">
      <c r="B108" s="1"/>
      <c r="C108" s="6"/>
      <c r="D108" s="6"/>
      <c r="E108" s="6"/>
      <c r="F108" s="6"/>
      <c r="G108" s="6"/>
      <c r="H108" s="12"/>
    </row>
    <row r="109" spans="2:8" x14ac:dyDescent="0.25">
      <c r="B109" s="1"/>
      <c r="C109" s="6"/>
      <c r="D109" s="6"/>
      <c r="E109" s="6"/>
      <c r="F109" s="6"/>
      <c r="G109" s="6"/>
      <c r="H109" s="12"/>
    </row>
    <row r="110" spans="2:8" x14ac:dyDescent="0.25">
      <c r="B110" s="1"/>
      <c r="C110" s="6"/>
      <c r="D110" s="6"/>
      <c r="E110" s="6"/>
      <c r="F110" s="6"/>
      <c r="G110" s="6"/>
      <c r="H110" s="12"/>
    </row>
    <row r="111" spans="2:8" x14ac:dyDescent="0.25">
      <c r="B111" s="4"/>
      <c r="C111" s="14"/>
      <c r="D111" s="14"/>
      <c r="E111" s="14"/>
      <c r="F111" s="14"/>
      <c r="G111" s="14"/>
      <c r="H111" s="15"/>
    </row>
    <row r="112" spans="2:8" x14ac:dyDescent="0.25">
      <c r="B112" s="4"/>
      <c r="C112" s="14"/>
      <c r="D112" s="14"/>
      <c r="E112" s="14"/>
      <c r="F112" s="14"/>
      <c r="G112" s="14"/>
      <c r="H112" s="15"/>
    </row>
    <row r="113" spans="2:8" x14ac:dyDescent="0.25">
      <c r="B113" s="4"/>
      <c r="C113" s="14"/>
      <c r="D113" s="14"/>
      <c r="E113" s="14"/>
      <c r="F113" s="14"/>
      <c r="G113" s="14"/>
      <c r="H113" s="15"/>
    </row>
    <row r="114" spans="2:8" x14ac:dyDescent="0.25">
      <c r="B114" s="4"/>
      <c r="C114" s="14"/>
      <c r="D114" s="14"/>
      <c r="E114" s="14"/>
      <c r="F114" s="14"/>
      <c r="G114" s="14"/>
      <c r="H114" s="15"/>
    </row>
    <row r="115" spans="2:8" x14ac:dyDescent="0.25">
      <c r="B115" s="4"/>
      <c r="C115" s="14"/>
      <c r="D115" s="14"/>
      <c r="E115" s="14"/>
      <c r="F115" s="14"/>
      <c r="G115" s="14"/>
      <c r="H115" s="15"/>
    </row>
    <row r="116" spans="2:8" x14ac:dyDescent="0.25">
      <c r="B116" s="4"/>
      <c r="C116" s="14"/>
      <c r="D116" s="14"/>
      <c r="E116" s="14"/>
      <c r="F116" s="14"/>
      <c r="G116" s="14"/>
      <c r="H116" s="15"/>
    </row>
    <row r="117" spans="2:8" x14ac:dyDescent="0.25">
      <c r="B117" s="4"/>
      <c r="C117" s="14"/>
      <c r="D117" s="14"/>
      <c r="E117" s="14"/>
      <c r="F117" s="14"/>
      <c r="G117" s="14"/>
      <c r="H117" s="15"/>
    </row>
    <row r="118" spans="2:8" x14ac:dyDescent="0.25">
      <c r="B118" s="4"/>
      <c r="C118" s="14"/>
      <c r="D118" s="14"/>
      <c r="E118" s="14"/>
      <c r="F118" s="14"/>
      <c r="G118" s="14"/>
      <c r="H118" s="15"/>
    </row>
    <row r="119" spans="2:8" x14ac:dyDescent="0.25">
      <c r="B119" s="4"/>
      <c r="C119" s="14"/>
      <c r="D119" s="14"/>
      <c r="E119" s="14"/>
      <c r="F119" s="14"/>
      <c r="G119" s="14"/>
      <c r="H119" s="15"/>
    </row>
    <row r="120" spans="2:8" x14ac:dyDescent="0.25">
      <c r="B120" s="4"/>
      <c r="C120" s="14"/>
      <c r="D120" s="14"/>
      <c r="E120" s="14"/>
      <c r="F120" s="14"/>
      <c r="G120" s="14"/>
      <c r="H120" s="15"/>
    </row>
    <row r="121" spans="2:8" x14ac:dyDescent="0.25">
      <c r="B121" s="4"/>
      <c r="C121" s="14"/>
      <c r="D121" s="14"/>
      <c r="E121" s="14"/>
      <c r="F121" s="14"/>
      <c r="G121" s="14"/>
      <c r="H121" s="15"/>
    </row>
    <row r="122" spans="2:8" x14ac:dyDescent="0.25">
      <c r="B122" s="4"/>
      <c r="C122" s="14"/>
      <c r="D122" s="14"/>
      <c r="E122" s="14"/>
      <c r="F122" s="14"/>
      <c r="G122" s="14"/>
      <c r="H122" s="15"/>
    </row>
    <row r="123" spans="2:8" x14ac:dyDescent="0.25">
      <c r="B123" s="4"/>
      <c r="C123" s="14"/>
      <c r="D123" s="14"/>
      <c r="E123" s="14"/>
      <c r="F123" s="14"/>
      <c r="G123" s="14"/>
      <c r="H123" s="15"/>
    </row>
    <row r="124" spans="2:8" x14ac:dyDescent="0.25">
      <c r="B124" s="4"/>
      <c r="C124" s="14"/>
      <c r="D124" s="14"/>
      <c r="E124" s="14"/>
      <c r="F124" s="14"/>
      <c r="G124" s="14"/>
      <c r="H124" s="15"/>
    </row>
    <row r="125" spans="2:8" x14ac:dyDescent="0.25">
      <c r="B125" s="4"/>
      <c r="C125" s="14"/>
      <c r="D125" s="14"/>
      <c r="E125" s="14"/>
      <c r="F125" s="14"/>
      <c r="G125" s="14"/>
      <c r="H125" s="15"/>
    </row>
    <row r="126" spans="2:8" x14ac:dyDescent="0.25">
      <c r="B126" s="4"/>
      <c r="C126" s="14"/>
      <c r="D126" s="14"/>
      <c r="E126" s="14"/>
      <c r="F126" s="14"/>
      <c r="G126" s="14"/>
      <c r="H126" s="15"/>
    </row>
    <row r="127" spans="2:8" x14ac:dyDescent="0.25">
      <c r="B127" s="4"/>
      <c r="C127" s="14"/>
      <c r="D127" s="14"/>
      <c r="E127" s="14"/>
      <c r="F127" s="14"/>
      <c r="G127" s="14"/>
      <c r="H127" s="15"/>
    </row>
    <row r="128" spans="2:8" x14ac:dyDescent="0.25">
      <c r="B128" s="4"/>
      <c r="C128" s="14"/>
      <c r="D128" s="14"/>
      <c r="E128" s="14"/>
      <c r="F128" s="14"/>
      <c r="G128" s="14"/>
      <c r="H128" s="15"/>
    </row>
    <row r="129" spans="2:8" x14ac:dyDescent="0.25">
      <c r="B129" s="4"/>
      <c r="C129" s="6"/>
      <c r="D129" s="6"/>
      <c r="E129" s="6"/>
      <c r="F129" s="6"/>
      <c r="G129" s="6"/>
      <c r="H129" s="15"/>
    </row>
    <row r="130" spans="2:8" x14ac:dyDescent="0.25">
      <c r="B130" s="4"/>
      <c r="C130" s="6"/>
      <c r="D130" s="6"/>
      <c r="E130" s="6"/>
      <c r="F130" s="6"/>
      <c r="G130" s="6"/>
      <c r="H130" s="15"/>
    </row>
    <row r="131" spans="2:8" x14ac:dyDescent="0.25">
      <c r="B131" s="4"/>
      <c r="C131" s="8"/>
      <c r="D131" s="8"/>
      <c r="E131" s="8"/>
      <c r="F131" s="8"/>
      <c r="G131" s="8"/>
      <c r="H131" s="16"/>
    </row>
    <row r="132" spans="2:8" x14ac:dyDescent="0.25">
      <c r="C132" s="9"/>
      <c r="D132" s="9"/>
      <c r="E132" s="9"/>
      <c r="F132" s="9"/>
      <c r="G132" s="9"/>
    </row>
    <row r="133" spans="2:8" x14ac:dyDescent="0.25">
      <c r="C133" s="9"/>
      <c r="D133" s="9"/>
      <c r="E133" s="9"/>
      <c r="F133" s="9"/>
      <c r="G133" s="9"/>
    </row>
  </sheetData>
  <mergeCells count="12">
    <mergeCell ref="B3:G3"/>
    <mergeCell ref="H3:H4"/>
    <mergeCell ref="B9:H9"/>
    <mergeCell ref="H5:H7"/>
    <mergeCell ref="B49:G49"/>
    <mergeCell ref="H49:H50"/>
    <mergeCell ref="B101:H101"/>
    <mergeCell ref="H53:H55"/>
    <mergeCell ref="B57:H57"/>
    <mergeCell ref="B93:G93"/>
    <mergeCell ref="H93:H94"/>
    <mergeCell ref="H97:H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5"/>
  <sheetViews>
    <sheetView topLeftCell="A2" workbookViewId="0">
      <selection activeCell="B3" sqref="B3:B16"/>
    </sheetView>
  </sheetViews>
  <sheetFormatPr defaultRowHeight="15" x14ac:dyDescent="0.25"/>
  <cols>
    <col min="2" max="2" width="59.42578125" customWidth="1"/>
  </cols>
  <sheetData>
    <row r="5" spans="3:9" x14ac:dyDescent="0.25">
      <c r="C5" s="26"/>
      <c r="D5" s="26"/>
      <c r="E5" s="26"/>
      <c r="F5" s="26"/>
      <c r="G5" s="26"/>
      <c r="H5" s="26"/>
      <c r="I5" s="27"/>
    </row>
    <row r="6" spans="3:9" x14ac:dyDescent="0.25">
      <c r="C6" s="11"/>
      <c r="D6" s="11"/>
      <c r="E6" s="11"/>
      <c r="F6" s="11"/>
      <c r="G6" s="11"/>
      <c r="H6" s="11"/>
      <c r="I6" s="28"/>
    </row>
    <row r="7" spans="3:9" x14ac:dyDescent="0.25">
      <c r="C7" s="5"/>
      <c r="D7" s="2"/>
      <c r="E7" s="2"/>
      <c r="F7" s="2"/>
      <c r="G7" s="2"/>
      <c r="H7" s="2"/>
      <c r="I7" s="23"/>
    </row>
    <row r="8" spans="3:9" x14ac:dyDescent="0.25">
      <c r="C8" s="1"/>
      <c r="D8" s="2"/>
      <c r="E8" s="2"/>
      <c r="F8" s="2"/>
      <c r="G8" s="2"/>
      <c r="H8" s="2"/>
      <c r="I8" s="24"/>
    </row>
    <row r="9" spans="3:9" x14ac:dyDescent="0.25">
      <c r="C9" s="1"/>
      <c r="D9" s="6"/>
      <c r="E9" s="6"/>
      <c r="F9" s="6"/>
      <c r="G9" s="6"/>
      <c r="H9" s="6"/>
      <c r="I9" s="25"/>
    </row>
    <row r="10" spans="3:9" x14ac:dyDescent="0.25">
      <c r="C10" s="1"/>
      <c r="D10" s="6"/>
      <c r="E10" s="6"/>
      <c r="F10" s="6"/>
      <c r="G10" s="6"/>
      <c r="H10" s="6"/>
      <c r="I10" s="12"/>
    </row>
    <row r="11" spans="3:9" x14ac:dyDescent="0.25">
      <c r="C11" s="20"/>
      <c r="D11" s="21"/>
      <c r="E11" s="21"/>
      <c r="F11" s="21"/>
      <c r="G11" s="21"/>
      <c r="H11" s="21"/>
      <c r="I11" s="22"/>
    </row>
    <row r="12" spans="3:9" x14ac:dyDescent="0.25">
      <c r="C12" s="4"/>
      <c r="D12" s="6"/>
      <c r="E12" s="6"/>
      <c r="F12" s="6"/>
      <c r="G12" s="6"/>
      <c r="H12" s="6"/>
      <c r="I12" s="1"/>
    </row>
    <row r="13" spans="3:9" x14ac:dyDescent="0.25">
      <c r="C13" s="1"/>
      <c r="D13" s="6"/>
      <c r="E13" s="6"/>
      <c r="F13" s="6"/>
      <c r="G13" s="6"/>
      <c r="H13" s="6"/>
      <c r="I13" s="12"/>
    </row>
    <row r="14" spans="3:9" x14ac:dyDescent="0.25">
      <c r="C14" s="1"/>
      <c r="D14" s="6"/>
      <c r="E14" s="6"/>
      <c r="F14" s="6"/>
      <c r="G14" s="6"/>
      <c r="H14" s="6"/>
      <c r="I14" s="12"/>
    </row>
    <row r="15" spans="3:9" x14ac:dyDescent="0.25">
      <c r="C15" s="1"/>
      <c r="D15" s="6"/>
      <c r="E15" s="6"/>
      <c r="F15" s="6"/>
      <c r="G15" s="6"/>
      <c r="H15" s="6"/>
      <c r="I15" s="12"/>
    </row>
    <row r="16" spans="3:9" x14ac:dyDescent="0.25">
      <c r="C16" s="1"/>
      <c r="D16" s="6"/>
      <c r="E16" s="6"/>
      <c r="F16" s="6"/>
      <c r="G16" s="6"/>
      <c r="H16" s="6"/>
      <c r="I16" s="12"/>
    </row>
    <row r="17" spans="3:9" x14ac:dyDescent="0.25">
      <c r="C17" s="1"/>
      <c r="D17" s="6"/>
      <c r="E17" s="6"/>
      <c r="F17" s="6"/>
      <c r="G17" s="6"/>
      <c r="H17" s="6"/>
      <c r="I17" s="12"/>
    </row>
    <row r="18" spans="3:9" x14ac:dyDescent="0.25">
      <c r="C18" s="1"/>
      <c r="D18" s="6"/>
      <c r="E18" s="6"/>
      <c r="F18" s="6"/>
      <c r="G18" s="6"/>
      <c r="H18" s="6"/>
      <c r="I18" s="12"/>
    </row>
    <row r="19" spans="3:9" x14ac:dyDescent="0.25">
      <c r="C19" s="1"/>
      <c r="D19" s="6"/>
      <c r="E19" s="6"/>
      <c r="F19" s="6"/>
      <c r="G19" s="6"/>
      <c r="H19" s="6"/>
      <c r="I19" s="12"/>
    </row>
    <row r="20" spans="3:9" x14ac:dyDescent="0.25">
      <c r="C20" s="13"/>
      <c r="D20" s="14"/>
      <c r="E20" s="14"/>
      <c r="F20" s="14"/>
      <c r="G20" s="14"/>
      <c r="H20" s="14"/>
      <c r="I20" s="15"/>
    </row>
    <row r="21" spans="3:9" x14ac:dyDescent="0.25">
      <c r="C21" s="1"/>
      <c r="D21" s="6"/>
      <c r="E21" s="6"/>
      <c r="F21" s="6"/>
      <c r="G21" s="6"/>
      <c r="H21" s="6"/>
      <c r="I21" s="15"/>
    </row>
    <row r="22" spans="3:9" x14ac:dyDescent="0.25">
      <c r="C22" s="3"/>
      <c r="D22" s="8"/>
      <c r="E22" s="8"/>
      <c r="F22" s="8"/>
      <c r="G22" s="8"/>
      <c r="H22" s="8"/>
      <c r="I22" s="16"/>
    </row>
    <row r="24" spans="3:9" x14ac:dyDescent="0.25">
      <c r="D24" s="9"/>
      <c r="E24" s="9"/>
      <c r="F24" s="9"/>
      <c r="G24" s="9"/>
      <c r="H24" s="9"/>
    </row>
    <row r="25" spans="3:9" x14ac:dyDescent="0.25">
      <c r="D25" s="9"/>
      <c r="E25" s="9"/>
      <c r="F25" s="9"/>
      <c r="G25" s="9"/>
      <c r="H25" s="9"/>
    </row>
  </sheetData>
  <mergeCells count="4">
    <mergeCell ref="C5:H5"/>
    <mergeCell ref="I5:I6"/>
    <mergeCell ref="I7:I9"/>
    <mergeCell ref="C11:I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2014-08-12T09:00:00+00:00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>MWI</UndpOUCode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1544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00071951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MWI</TermName>
          <TermId xmlns="http://schemas.microsoft.com/office/infopath/2007/PartnerControls">b63a57e3-63ca-4463-a7bd-d18154366ee0</TermId>
        </TermInfo>
      </Terms>
    </gc6531b704974d528487414686b72f6f>
    <_dlc_DocId xmlns="f1161f5b-24a3-4c2d-bc81-44cb9325e8ee">ATLASPDC-4-20632</_dlc_DocId>
    <_dlc_DocIdUrl xmlns="f1161f5b-24a3-4c2d-bc81-44cb9325e8ee">
      <Url>https://info.undp.org/docs/pdc/_layouts/DocIdRedir.aspx?ID=ATLASPDC-4-20632</Url>
      <Description>ATLASPDC-4-20632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5AB2F-84C5-48D0-A8A6-E3757B9DD88D}"/>
</file>

<file path=customXml/itemProps2.xml><?xml version="1.0" encoding="utf-8"?>
<ds:datastoreItem xmlns:ds="http://schemas.openxmlformats.org/officeDocument/2006/customXml" ds:itemID="{F83A2186-5A75-4480-8B5E-B1F82C33099D}"/>
</file>

<file path=customXml/itemProps3.xml><?xml version="1.0" encoding="utf-8"?>
<ds:datastoreItem xmlns:ds="http://schemas.openxmlformats.org/officeDocument/2006/customXml" ds:itemID="{65BA6634-78F9-4941-9B09-A4306FF67BE0}"/>
</file>

<file path=customXml/itemProps4.xml><?xml version="1.0" encoding="utf-8"?>
<ds:datastoreItem xmlns:ds="http://schemas.openxmlformats.org/officeDocument/2006/customXml" ds:itemID="{FBA6955D-C701-4283-B6B6-7BDF2EC18404}"/>
</file>

<file path=customXml/itemProps5.xml><?xml version="1.0" encoding="utf-8"?>
<ds:datastoreItem xmlns:ds="http://schemas.openxmlformats.org/officeDocument/2006/customXml" ds:itemID="{DCB93062-7815-45A3-A742-D1FCA781D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year Estimated budget for UNV Doctors project</dc:title>
  <dc:subject/>
  <dc:creator>venge.nkosi</dc:creator>
  <cp:lastModifiedBy>Sarah Tsokalida</cp:lastModifiedBy>
  <dcterms:created xsi:type="dcterms:W3CDTF">2014-06-13T08:02:00Z</dcterms:created>
  <dcterms:modified xsi:type="dcterms:W3CDTF">2014-08-12T07:13:15Z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9cf2c241-f952-4a6e-b933-352158c905cd</vt:lpwstr>
  </property>
  <property fmtid="{D5CDD505-2E9C-101B-9397-08002B2CF9AE}" pid="4" name="UNDPCountry">
    <vt:lpwstr/>
  </property>
  <property fmtid="{D5CDD505-2E9C-101B-9397-08002B2CF9AE}" pid="5" name="Atlas_x0020_Document_x0020_Type">
    <vt:lpwstr>287;#Budget|fc549c7a-78dd-43bd-a1be-cfb989f8b34d</vt:lpwstr>
  </property>
  <property fmtid="{D5CDD505-2E9C-101B-9397-08002B2CF9AE}" pid="6" name="UndpDocTypeMM">
    <vt:lpwstr/>
  </property>
  <property fmtid="{D5CDD505-2E9C-101B-9397-08002B2CF9AE}" pid="7" name="UNDPDocumentCategory">
    <vt:lpwstr/>
  </property>
  <property fmtid="{D5CDD505-2E9C-101B-9397-08002B2CF9AE}" pid="8" name="UnitTaxHTField0">
    <vt:lpwstr/>
  </property>
  <property fmtid="{D5CDD505-2E9C-101B-9397-08002B2CF9AE}" pid="9" name="UN Languages">
    <vt:lpwstr>1;#English|7f98b732-4b5b-4b70-ba90-a0eff09b5d2d</vt:lpwstr>
  </property>
  <property fmtid="{D5CDD505-2E9C-101B-9397-08002B2CF9AE}" pid="10" name="Operating Unit0">
    <vt:lpwstr>1544;#MWI|b63a57e3-63ca-4463-a7bd-d18154366ee0</vt:lpwstr>
  </property>
  <property fmtid="{D5CDD505-2E9C-101B-9397-08002B2CF9AE}" pid="11" name="Atlas Document Status">
    <vt:lpwstr>763;#Draft|121d40a5-e62e-4d42-82e4-d6d12003de0a</vt:lpwstr>
  </property>
  <property fmtid="{D5CDD505-2E9C-101B-9397-08002B2CF9AE}" pid="13" name="UndpUnitMM">
    <vt:lpwstr/>
  </property>
  <property fmtid="{D5CDD505-2E9C-101B-9397-08002B2CF9AE}" pid="14" name="eRegFilingCodeMM">
    <vt:lpwstr/>
  </property>
  <property fmtid="{D5CDD505-2E9C-101B-9397-08002B2CF9AE}" pid="15" name="Unit">
    <vt:lpwstr/>
  </property>
  <property fmtid="{D5CDD505-2E9C-101B-9397-08002B2CF9AE}" pid="16" name="UNDPFocusAreas">
    <vt:lpwstr/>
  </property>
  <property fmtid="{D5CDD505-2E9C-101B-9397-08002B2CF9AE}" pid="17" name="Atlas Document Type">
    <vt:lpwstr>1109;#Budget|1c1fa43a-cb36-4844-8715-9a4cc93e1ac9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